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8\"/>
    </mc:Choice>
  </mc:AlternateContent>
  <xr:revisionPtr revIDLastSave="0" documentId="13_ncr:1_{9CC56249-FE92-4AFC-84C8-3C12005CFB2A}" xr6:coauthVersionLast="47" xr6:coauthVersionMax="47" xr10:uidLastSave="{00000000-0000-0000-0000-000000000000}"/>
  <bookViews>
    <workbookView xWindow="20544" yWindow="0" windowWidth="20520" windowHeight="16656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liczebnosc_wiek'!$A$1:$O$25</definedName>
    <definedName name="_xlnm.Print_Area" localSheetId="1">'2 - EURO_rodzaj_paliwa'!$A$1:$R$20</definedName>
    <definedName name="_xlnm.Print_Area" localSheetId="2">'3 - TOP_marki'!$B$1:$R$20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H8" i="4"/>
  <c r="H9" i="4"/>
  <c r="H11" i="4"/>
  <c r="H12" i="4"/>
  <c r="H13" i="4"/>
  <c r="H14" i="4"/>
  <c r="H15" i="4"/>
  <c r="H16" i="4"/>
  <c r="E9" i="3"/>
  <c r="L16" i="3"/>
  <c r="M9" i="3"/>
  <c r="K9" i="3"/>
  <c r="G9" i="3"/>
  <c r="N9" i="3"/>
  <c r="L9" i="3"/>
  <c r="J9" i="3"/>
  <c r="O8" i="3"/>
  <c r="O9" i="3" s="1"/>
  <c r="H9" i="3"/>
  <c r="F9" i="3"/>
  <c r="I9" i="3"/>
  <c r="D9" i="3"/>
  <c r="C9" i="3"/>
  <c r="O7" i="3"/>
</calcChain>
</file>

<file path=xl/sharedStrings.xml><?xml version="1.0" encoding="utf-8"?>
<sst xmlns="http://schemas.openxmlformats.org/spreadsheetml/2006/main" count="68" uniqueCount="64">
  <si>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</si>
  <si>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</si>
  <si>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</si>
  <si>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</si>
  <si>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</si>
  <si>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</si>
  <si>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</si>
  <si>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</si>
  <si>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</si>
  <si>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</si>
  <si>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</si>
  <si>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</si>
  <si>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</si>
  <si>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</si>
  <si>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</si>
  <si>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</si>
  <si>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</si>
  <si>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</si>
  <si>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&gt;10 lat</t>
  </si>
  <si>
    <t>Benzyna</t>
  </si>
  <si>
    <t>Diesel</t>
  </si>
  <si>
    <t>udział %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</si>
  <si>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</si>
  <si>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</si>
  <si>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</si>
  <si>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</si>
  <si>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</si>
  <si>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</si>
  <si>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</si>
  <si>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</si>
  <si>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</si>
  <si>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</si>
  <si>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</si>
  <si>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</si>
  <si>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</si>
  <si>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</si>
  <si>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</si>
  <si>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</si>
  <si>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</si>
  <si>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</si>
  <si>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</si>
  <si>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</si>
  <si>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</si>
  <si>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</si>
  <si>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</si>
  <si>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</si>
  <si>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</si>
  <si>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</si>
  <si>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</si>
  <si>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</si>
  <si>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Rodzaj napędu</t>
  </si>
  <si>
    <t>Liczba pojazdów</t>
  </si>
  <si>
    <t>Pierwsze rejestracje używanych samochodów osobowych sprowadzonych z zagranicy w Polsce, w latach 2024 - 2025
analizy PZPM na podstawie Centralnej Ewidencji Pojazdów</t>
  </si>
  <si>
    <t>** kolejność wg rejestracji w 2025 roku</t>
  </si>
  <si>
    <t>5-10 lat</t>
  </si>
  <si>
    <t>Struktura wieku Sty-Sie 2025</t>
  </si>
  <si>
    <t>316,7</t>
  </si>
  <si>
    <t>318,4</t>
  </si>
  <si>
    <t>238,6</t>
  </si>
  <si>
    <t>218,9</t>
  </si>
  <si>
    <t>36,5</t>
  </si>
  <si>
    <t>45,6</t>
  </si>
  <si>
    <t>Styczeń-Sierpień 2024</t>
  </si>
  <si>
    <t>Styczeń-Sierpień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</si>
</sst>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.0"/>
  </numFmts>
  <fonts count="2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FF0000"/>
      <name val="Arial Nova"/>
      <family val="2"/>
    </font>
    <font>
      <b/>
      <sz val="14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i/>
      <sz val="10"/>
      <name val="Arial CE"/>
      <charset val="238"/>
    </font>
    <font>
      <b/>
      <sz val="12"/>
      <name val="Arial Nova"/>
      <family val="2"/>
    </font>
    <font>
      <b/>
      <sz val="11"/>
      <name val="Arial Nova"/>
      <family val="2"/>
    </font>
    <font>
      <b/>
      <sz val="11"/>
      <color rgb="FF000000"/>
      <name val="Arial Nova"/>
      <family val="2"/>
    </font>
    <font>
      <b/>
      <sz val="11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2" xfId="0" applyBorder="1"/>
    <xf numFmtId="165" fontId="11" fillId="0" borderId="0" xfId="4" applyNumberFormat="1" applyFont="1"/>
    <xf numFmtId="0" fontId="13" fillId="2" borderId="4" xfId="0" applyFont="1" applyFill="1" applyBorder="1" applyAlignment="1">
      <alignment horizontal="center" vertical="center" wrapText="1"/>
    </xf>
    <xf numFmtId="166" fontId="10" fillId="0" borderId="8" xfId="1" applyNumberFormat="1" applyFont="1" applyBorder="1" applyAlignment="1">
      <alignment vertical="center"/>
    </xf>
    <xf numFmtId="166" fontId="10" fillId="3" borderId="8" xfId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/>
    </xf>
    <xf numFmtId="165" fontId="10" fillId="0" borderId="7" xfId="3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wrapText="1"/>
    </xf>
    <xf numFmtId="165" fontId="17" fillId="3" borderId="7" xfId="3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/>
    </xf>
    <xf numFmtId="0" fontId="18" fillId="0" borderId="0" xfId="0" applyFont="1" applyAlignment="1">
      <alignment vertical="top"/>
    </xf>
    <xf numFmtId="3" fontId="20" fillId="0" borderId="7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 vertical="center"/>
    </xf>
    <xf numFmtId="3" fontId="21" fillId="3" borderId="7" xfId="1" applyNumberFormat="1" applyFont="1" applyFill="1" applyBorder="1" applyAlignment="1">
      <alignment horizontal="center" vertical="center" wrapText="1"/>
    </xf>
    <xf numFmtId="3" fontId="20" fillId="3" borderId="8" xfId="1" applyNumberFormat="1" applyFont="1" applyFill="1" applyBorder="1" applyAlignment="1">
      <alignment horizontal="center" vertical="center"/>
    </xf>
    <xf numFmtId="165" fontId="20" fillId="0" borderId="7" xfId="3" applyNumberFormat="1" applyFont="1" applyBorder="1" applyAlignment="1">
      <alignment horizontal="center" vertic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0" fillId="0" borderId="8" xfId="3" applyNumberFormat="1" applyFont="1" applyBorder="1" applyAlignment="1">
      <alignment horizontal="center" vertical="center"/>
    </xf>
    <xf numFmtId="9" fontId="21" fillId="3" borderId="7" xfId="3" applyFont="1" applyFill="1" applyBorder="1" applyAlignment="1">
      <alignment horizontal="right" vertical="center" wrapText="1" inden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2"/>
    </xf>
    <xf numFmtId="3" fontId="10" fillId="0" borderId="7" xfId="2" applyNumberFormat="1" applyFont="1" applyBorder="1" applyAlignment="1">
      <alignment horizontal="right" vertical="center" indent="1"/>
    </xf>
    <xf numFmtId="3" fontId="17" fillId="3" borderId="7" xfId="0" applyNumberFormat="1" applyFont="1" applyFill="1" applyBorder="1" applyAlignment="1">
      <alignment horizontal="right" vertical="center" wrapText="1" indent="1"/>
    </xf>
    <xf numFmtId="165" fontId="10" fillId="0" borderId="8" xfId="3" applyNumberFormat="1" applyFont="1" applyBorder="1" applyAlignment="1">
      <alignment horizontal="right" vertical="center" indent="1"/>
    </xf>
    <xf numFmtId="165" fontId="10" fillId="3" borderId="8" xfId="3" applyNumberFormat="1" applyFont="1" applyFill="1" applyBorder="1" applyAlignment="1">
      <alignment horizontal="right" vertical="center" indent="1"/>
    </xf>
    <xf numFmtId="165" fontId="10" fillId="0" borderId="7" xfId="3" applyNumberFormat="1" applyFont="1" applyBorder="1" applyAlignment="1">
      <alignment horizontal="right" vertical="center" indent="1"/>
    </xf>
    <xf numFmtId="165" fontId="17" fillId="3" borderId="7" xfId="3" applyNumberFormat="1" applyFont="1" applyFill="1" applyBorder="1" applyAlignment="1">
      <alignment horizontal="right" vertical="center" wrapText="1" indent="1"/>
    </xf>
    <xf numFmtId="0" fontId="10" fillId="0" borderId="8" xfId="2" applyFont="1" applyBorder="1" applyAlignment="1">
      <alignment horizontal="right" vertical="center" indent="1"/>
    </xf>
    <xf numFmtId="0" fontId="14" fillId="3" borderId="8" xfId="2" applyFont="1" applyFill="1" applyBorder="1" applyAlignment="1">
      <alignment horizontal="right" vertical="center" indent="1"/>
    </xf>
    <xf numFmtId="0" fontId="10" fillId="3" borderId="8" xfId="2" applyFont="1" applyFill="1" applyBorder="1" applyAlignment="1">
      <alignment horizontal="right" vertical="center" indent="1"/>
    </xf>
    <xf numFmtId="167" fontId="10" fillId="0" borderId="7" xfId="2" applyNumberFormat="1" applyFont="1" applyBorder="1" applyAlignment="1">
      <alignment horizontal="right" vertical="center" indent="1"/>
    </xf>
    <xf numFmtId="167" fontId="17" fillId="3" borderId="7" xfId="0" applyNumberFormat="1" applyFont="1" applyFill="1" applyBorder="1" applyAlignment="1">
      <alignment horizontal="right" vertical="center" wrapText="1" indent="1"/>
    </xf>
    <xf numFmtId="10" fontId="20" fillId="0" borderId="7" xfId="3" applyNumberFormat="1" applyFont="1" applyBorder="1" applyAlignment="1">
      <alignment horizontal="right" vertical="center" indent="1"/>
    </xf>
    <xf numFmtId="10" fontId="21" fillId="3" borderId="7" xfId="3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17931254168450184"/>
          <c:y val="5.823815712356343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#,##0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#,##0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  <c:pt idx="3">
                  <c:v>79122</c:v>
                </c:pt>
                <c:pt idx="4">
                  <c:v>72653</c:v>
                </c:pt>
                <c:pt idx="5">
                  <c:v>69240</c:v>
                </c:pt>
                <c:pt idx="6">
                  <c:v>78331</c:v>
                </c:pt>
                <c:pt idx="7">
                  <c:v>66914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71638611545245"/>
          <c:y val="0.94371985402762693"/>
          <c:w val="0.22645337474408619"/>
          <c:h val="4.077801838390980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5-10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0.00%</c:formatCode>
                <c:ptCount val="3"/>
                <c:pt idx="0">
                  <c:v>0.10185846052487098</c:v>
                </c:pt>
                <c:pt idx="1">
                  <c:v>0.35024397441528493</c:v>
                </c:pt>
                <c:pt idx="2">
                  <c:v>0.5478975650598441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Pierwsze rejestracje - używane samochody osobowe
sprowadzone do Polski - TOP 10 w</a:t>
            </a:r>
            <a:r>
              <a:rPr lang="pl-PL" sz="1200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05422285413715E-2"/>
          <c:y val="0.12192071468453378"/>
          <c:w val="0.9051270661268036"/>
          <c:h val="0.706488874820295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TOP_marki'!$D$7</c:f>
              <c:strCache>
                <c:ptCount val="1"/>
                <c:pt idx="0">
                  <c:v>Styczeń-Sierpień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TOP_marki'!$D$8:$D$17</c:f>
              <c:numCache>
                <c:formatCode>_-* #\ ##0\ _z_ł_-;\-* #\ ##0\ _z_ł_-;_-* "-"??\ _z_ł_-;_-@_-</c:formatCode>
                <c:ptCount val="10"/>
                <c:pt idx="0">
                  <c:v>51232</c:v>
                </c:pt>
                <c:pt idx="1">
                  <c:v>49251</c:v>
                </c:pt>
                <c:pt idx="2">
                  <c:v>46993</c:v>
                </c:pt>
                <c:pt idx="3">
                  <c:v>42779</c:v>
                </c:pt>
                <c:pt idx="4">
                  <c:v>33237</c:v>
                </c:pt>
                <c:pt idx="5">
                  <c:v>24893</c:v>
                </c:pt>
                <c:pt idx="6">
                  <c:v>24101</c:v>
                </c:pt>
                <c:pt idx="7">
                  <c:v>22237</c:v>
                </c:pt>
                <c:pt idx="8">
                  <c:v>24325</c:v>
                </c:pt>
                <c:pt idx="9">
                  <c:v>19912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ser>
          <c:idx val="0"/>
          <c:order val="1"/>
          <c:tx>
            <c:strRef>
              <c:f>'3 - TOP_marki'!$E$7</c:f>
              <c:strCache>
                <c:ptCount val="1"/>
                <c:pt idx="0">
                  <c:v>Styczeń-Sierpień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TOP_marki'!$E$8:$E$17</c:f>
              <c:numCache>
                <c:formatCode>_-* #\ ##0\ _z_ł_-;\-* #\ ##0\ _z_ł_-;_-* "-"??\ _z_ł_-;_-@_-</c:formatCode>
                <c:ptCount val="10"/>
                <c:pt idx="0">
                  <c:v>48897</c:v>
                </c:pt>
                <c:pt idx="1">
                  <c:v>48045</c:v>
                </c:pt>
                <c:pt idx="2">
                  <c:v>45183</c:v>
                </c:pt>
                <c:pt idx="3">
                  <c:v>38743</c:v>
                </c:pt>
                <c:pt idx="4">
                  <c:v>32450</c:v>
                </c:pt>
                <c:pt idx="5">
                  <c:v>26358</c:v>
                </c:pt>
                <c:pt idx="6">
                  <c:v>25259</c:v>
                </c:pt>
                <c:pt idx="7">
                  <c:v>24244</c:v>
                </c:pt>
                <c:pt idx="8">
                  <c:v>22490</c:v>
                </c:pt>
                <c:pt idx="9">
                  <c:v>19423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326841024753904E-3"/>
          <c:y val="0.94821386020214826"/>
          <c:w val="0.9922731163134243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15</xdr:row>
      <xdr:rowOff>311943</xdr:rowOff>
    </xdr:from>
    <xdr:to>
      <xdr:col>14</xdr:col>
      <xdr:colOff>157163</xdr:colOff>
      <xdr:row>24</xdr:row>
      <xdr:rowOff>16668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166687</xdr:colOff>
      <xdr:row>0</xdr:row>
      <xdr:rowOff>114300</xdr:rowOff>
    </xdr:from>
    <xdr:to>
      <xdr:col>3</xdr:col>
      <xdr:colOff>611981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114300"/>
          <a:ext cx="244554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135468</xdr:rowOff>
    </xdr:from>
    <xdr:to>
      <xdr:col>3</xdr:col>
      <xdr:colOff>26458</xdr:colOff>
      <xdr:row>1</xdr:row>
      <xdr:rowOff>292729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135468"/>
          <a:ext cx="2144183" cy="490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50799</xdr:colOff>
      <xdr:row>3</xdr:row>
      <xdr:rowOff>70109</xdr:rowOff>
    </xdr:from>
    <xdr:to>
      <xdr:col>15</xdr:col>
      <xdr:colOff>246591</xdr:colOff>
      <xdr:row>16</xdr:row>
      <xdr:rowOff>61236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C35000-5265-4C6D-8721-AB0E9D035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2599" y="815176"/>
          <a:ext cx="7052734" cy="4503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23133</xdr:colOff>
      <xdr:row>4</xdr:row>
      <xdr:rowOff>155120</xdr:rowOff>
    </xdr:from>
    <xdr:to>
      <xdr:col>16</xdr:col>
      <xdr:colOff>190500</xdr:colOff>
      <xdr:row>17</xdr:row>
      <xdr:rowOff>19050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136072</xdr:colOff>
      <xdr:row>0</xdr:row>
      <xdr:rowOff>91169</xdr:rowOff>
    </xdr:from>
    <xdr:to>
      <xdr:col>3</xdr:col>
      <xdr:colOff>180976</xdr:colOff>
      <xdr:row>3</xdr:row>
      <xdr:rowOff>31339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72" y="91169"/>
          <a:ext cx="1778454" cy="42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/>
  </sheetPr>
  <dimension ref="B1:U27"/>
  <sheetViews>
    <sheetView showGridLines="0" tabSelected="1" zoomScale="70" zoomScaleNormal="70" zoomScalePageLayoutView="55" workbookViewId="0"/>
  </sheetViews>
  <sheetFormatPr defaultRowHeight="13.2" x14ac:dyDescent="0.25"/>
  <cols>
    <col min="1" max="1" width="2.6640625" customWidth="1"/>
    <col min="2" max="2" width="16.6640625" customWidth="1"/>
    <col min="3" max="15" width="13.109375" customWidth="1"/>
    <col min="17" max="18" width="9.109375" style="15" customWidth="1"/>
    <col min="19" max="21" width="9.109375" style="14" customWidth="1"/>
  </cols>
  <sheetData>
    <row r="1" spans="2:18" ht="26.25" customHeight="1" x14ac:dyDescent="0.25"/>
    <row r="2" spans="2:18" ht="26.25" customHeight="1" x14ac:dyDescent="0.25">
      <c r="O2" s="9"/>
    </row>
    <row r="3" spans="2:18" ht="12" customHeight="1" x14ac:dyDescent="0.25">
      <c r="O3" s="9"/>
    </row>
    <row r="4" spans="2:18" ht="43.5" customHeight="1" x14ac:dyDescent="0.25">
      <c r="B4" s="58" t="s">
        <v>52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2:18" ht="18.7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3">
      <c r="B6" s="22"/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Q6" s="6"/>
      <c r="R6" s="6"/>
    </row>
    <row r="7" spans="2:18" ht="26.25" customHeight="1" thickBot="1" x14ac:dyDescent="0.3">
      <c r="B7" s="22">
        <v>2024</v>
      </c>
      <c r="C7" s="32">
        <v>66186</v>
      </c>
      <c r="D7" s="33">
        <v>72408</v>
      </c>
      <c r="E7" s="32">
        <v>77918</v>
      </c>
      <c r="F7" s="33">
        <v>79087</v>
      </c>
      <c r="G7" s="32">
        <v>72082</v>
      </c>
      <c r="H7" s="33">
        <v>71814</v>
      </c>
      <c r="I7" s="32">
        <v>79987</v>
      </c>
      <c r="J7" s="33">
        <v>72310</v>
      </c>
      <c r="K7" s="32">
        <v>74241</v>
      </c>
      <c r="L7" s="33">
        <v>84992</v>
      </c>
      <c r="M7" s="32">
        <v>66966</v>
      </c>
      <c r="N7" s="33">
        <v>64519</v>
      </c>
      <c r="O7" s="32">
        <f>SUM(C7:N7)</f>
        <v>882510</v>
      </c>
      <c r="Q7" s="7"/>
      <c r="R7" s="7"/>
    </row>
    <row r="8" spans="2:18" ht="26.25" customHeight="1" thickBot="1" x14ac:dyDescent="0.3">
      <c r="B8" s="22">
        <v>2025</v>
      </c>
      <c r="C8" s="34">
        <v>69287</v>
      </c>
      <c r="D8" s="35">
        <v>69649</v>
      </c>
      <c r="E8" s="34">
        <v>77652</v>
      </c>
      <c r="F8" s="35">
        <v>79122</v>
      </c>
      <c r="G8" s="34">
        <v>72653</v>
      </c>
      <c r="H8" s="35">
        <v>69240</v>
      </c>
      <c r="I8" s="34">
        <v>78331</v>
      </c>
      <c r="J8" s="35">
        <v>66914</v>
      </c>
      <c r="K8" s="34"/>
      <c r="L8" s="35"/>
      <c r="M8" s="34"/>
      <c r="N8" s="35"/>
      <c r="O8" s="34">
        <f>SUM(C8:N8)</f>
        <v>582848</v>
      </c>
      <c r="Q8" s="7"/>
      <c r="R8" s="7"/>
    </row>
    <row r="9" spans="2:18" ht="26.25" customHeight="1" thickBot="1" x14ac:dyDescent="0.3">
      <c r="B9" s="22" t="s">
        <v>16</v>
      </c>
      <c r="C9" s="36">
        <f>+C8/C7-1</f>
        <v>4.6852808751095321E-2</v>
      </c>
      <c r="D9" s="37">
        <f>IF(D8="","",+D8/D7-1)</f>
        <v>-3.8103524472434036E-2</v>
      </c>
      <c r="E9" s="38">
        <f t="shared" ref="E9:N9" si="0">IF(E8="","",+E8/E7-1)</f>
        <v>-3.4138453245720068E-3</v>
      </c>
      <c r="F9" s="39">
        <f t="shared" si="0"/>
        <v>4.4255060882325559E-4</v>
      </c>
      <c r="G9" s="36">
        <f>IF(G8="","",+G8/G7-1)</f>
        <v>7.92153380871774E-3</v>
      </c>
      <c r="H9" s="37">
        <f t="shared" si="0"/>
        <v>-3.5842593366195996E-2</v>
      </c>
      <c r="I9" s="38">
        <f t="shared" si="0"/>
        <v>-2.0703364296698168E-2</v>
      </c>
      <c r="J9" s="37">
        <f t="shared" si="0"/>
        <v>-7.4623150324989673E-2</v>
      </c>
      <c r="K9" s="36" t="str">
        <f t="shared" si="0"/>
        <v/>
      </c>
      <c r="L9" s="39" t="str">
        <f t="shared" si="0"/>
        <v/>
      </c>
      <c r="M9" s="36" t="str">
        <f t="shared" si="0"/>
        <v/>
      </c>
      <c r="N9" s="39" t="str">
        <f t="shared" si="0"/>
        <v/>
      </c>
      <c r="O9" s="38">
        <f ca="1">+O8/SUM(OFFSET(C7,0,0,,COUNTA(C8:N8)))-1</f>
        <v>-1.5113418228026032E-2</v>
      </c>
    </row>
    <row r="10" spans="2:18" ht="26.25" customHeight="1" x14ac:dyDescent="0.25">
      <c r="D10" s="13"/>
      <c r="P10" s="13"/>
    </row>
    <row r="11" spans="2:18" ht="26.25" customHeight="1" x14ac:dyDescent="0.25">
      <c r="K11" s="59" t="s">
        <v>55</v>
      </c>
      <c r="L11" s="59"/>
      <c r="M11" s="59"/>
      <c r="O11" s="15"/>
    </row>
    <row r="12" spans="2:18" ht="30.75" customHeight="1" thickBot="1" x14ac:dyDescent="0.3">
      <c r="K12" s="41" t="s">
        <v>14</v>
      </c>
      <c r="L12" s="41" t="s">
        <v>51</v>
      </c>
      <c r="M12" s="41" t="s">
        <v>15</v>
      </c>
      <c r="O12" s="15"/>
    </row>
    <row r="13" spans="2:18" ht="26.25" customHeight="1" thickBot="1" x14ac:dyDescent="0.3">
      <c r="K13" s="25" t="s">
        <v>17</v>
      </c>
      <c r="L13" s="33">
        <v>59368</v>
      </c>
      <c r="M13" s="56">
        <v>0.10185846052487098</v>
      </c>
      <c r="O13" s="15"/>
    </row>
    <row r="14" spans="2:18" ht="26.25" customHeight="1" thickBot="1" x14ac:dyDescent="0.3">
      <c r="K14" s="25" t="s">
        <v>54</v>
      </c>
      <c r="L14" s="35">
        <v>204139</v>
      </c>
      <c r="M14" s="57">
        <v>0.35024397441528493</v>
      </c>
      <c r="O14" s="15"/>
    </row>
    <row r="15" spans="2:18" ht="26.25" customHeight="1" thickBot="1" x14ac:dyDescent="0.3">
      <c r="K15" s="25" t="s">
        <v>18</v>
      </c>
      <c r="L15" s="33">
        <v>319341</v>
      </c>
      <c r="M15" s="56">
        <v>0.5478975650598441</v>
      </c>
      <c r="O15" s="15"/>
    </row>
    <row r="16" spans="2:18" ht="26.25" customHeight="1" thickBot="1" x14ac:dyDescent="0.3">
      <c r="K16" s="25" t="s">
        <v>0</v>
      </c>
      <c r="L16" s="35">
        <f>L15+L14+L13</f>
        <v>582848</v>
      </c>
      <c r="M16" s="40">
        <v>1</v>
      </c>
      <c r="O16" s="15"/>
    </row>
    <row r="17" spans="2:15" ht="26.25" customHeight="1" x14ac:dyDescent="0.25">
      <c r="O17" s="15"/>
    </row>
    <row r="18" spans="2:15" ht="26.25" customHeight="1" x14ac:dyDescent="0.25">
      <c r="O18" s="15"/>
    </row>
    <row r="19" spans="2:15" ht="26.25" customHeight="1" x14ac:dyDescent="0.25">
      <c r="O19" s="15"/>
    </row>
    <row r="20" spans="2:15" ht="26.25" customHeight="1" x14ac:dyDescent="0.25">
      <c r="O20" s="15"/>
    </row>
    <row r="21" spans="2:15" ht="26.25" customHeight="1" x14ac:dyDescent="0.25">
      <c r="O21" s="15"/>
    </row>
    <row r="22" spans="2:15" ht="26.25" customHeight="1" x14ac:dyDescent="0.25">
      <c r="O22" s="15"/>
    </row>
    <row r="23" spans="2:15" ht="26.25" customHeight="1" x14ac:dyDescent="0.25">
      <c r="O23" s="15"/>
    </row>
    <row r="24" spans="2:15" ht="26.25" customHeight="1" x14ac:dyDescent="0.25">
      <c r="O24" s="15"/>
    </row>
    <row r="25" spans="2:15" ht="26.25" customHeight="1" x14ac:dyDescent="0.25">
      <c r="O25" s="15"/>
    </row>
    <row r="26" spans="2:15" ht="26.25" customHeight="1" x14ac:dyDescent="0.25">
      <c r="K26" s="1"/>
      <c r="L26" s="1"/>
      <c r="M26" s="1"/>
      <c r="N26" s="1"/>
      <c r="O26" s="16"/>
    </row>
    <row r="27" spans="2:15" x14ac:dyDescent="0.25">
      <c r="B27" t="s">
        <v>28</v>
      </c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" bottom="1.5354330708661419" header="0" footer="0.31496062992125984"/>
  <pageSetup paperSize="9" scale="61" orientation="landscape" r:id="rId1"/>
  <headerFooter scaleWithDoc="0" alignWithMargins="0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1"/>
  <sheetViews>
    <sheetView showGridLines="0" zoomScale="80" zoomScaleNormal="80" zoomScalePageLayoutView="55" workbookViewId="0">
      <selection activeCell="B4" sqref="B4:O17"/>
    </sheetView>
  </sheetViews>
  <sheetFormatPr defaultRowHeight="13.2" x14ac:dyDescent="0.25"/>
  <cols>
    <col min="1" max="1" width="2.6640625" customWidth="1"/>
    <col min="2" max="2" width="22.109375" customWidth="1"/>
    <col min="3" max="8" width="12.33203125" customWidth="1"/>
    <col min="9" max="9" width="5.88671875" customWidth="1"/>
    <col min="10" max="14" width="15.109375" customWidth="1"/>
    <col min="15" max="15" width="18.77734375" customWidth="1"/>
  </cols>
  <sheetData>
    <row r="1" spans="2:19" ht="26.25" customHeight="1" x14ac:dyDescent="0.25"/>
    <row r="2" spans="2:19" ht="26.25" customHeight="1" x14ac:dyDescent="0.25"/>
    <row r="3" spans="2:19" ht="6.75" customHeight="1" x14ac:dyDescent="0.25"/>
    <row r="4" spans="2:19" s="2" customFormat="1" ht="43.5" customHeight="1" x14ac:dyDescent="0.25">
      <c r="B4" s="59" t="s">
        <v>27</v>
      </c>
      <c r="C4" s="59"/>
      <c r="D4" s="59"/>
      <c r="E4" s="59"/>
      <c r="F4" s="59"/>
      <c r="G4" s="59"/>
      <c r="H4" s="59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5">
      <c r="B5" s="60" t="s">
        <v>50</v>
      </c>
      <c r="C5" s="62" t="s">
        <v>62</v>
      </c>
      <c r="D5" s="63"/>
      <c r="E5" s="62" t="s">
        <v>63</v>
      </c>
      <c r="F5" s="63"/>
      <c r="G5" s="60" t="s">
        <v>32</v>
      </c>
      <c r="H5" s="64" t="s">
        <v>30</v>
      </c>
      <c r="M5" s="4"/>
      <c r="N5" s="4"/>
    </row>
    <row r="6" spans="2:19" s="2" customFormat="1" ht="26.25" customHeight="1" thickBot="1" x14ac:dyDescent="0.3">
      <c r="B6" s="61"/>
      <c r="C6" s="25" t="s">
        <v>31</v>
      </c>
      <c r="D6" s="25" t="s">
        <v>21</v>
      </c>
      <c r="E6" s="25" t="s">
        <v>31</v>
      </c>
      <c r="F6" s="25" t="s">
        <v>21</v>
      </c>
      <c r="G6" s="61"/>
      <c r="H6" s="62"/>
      <c r="M6" s="4"/>
      <c r="N6" s="4"/>
    </row>
    <row r="7" spans="2:19" ht="26.25" customHeight="1" thickBot="1" x14ac:dyDescent="0.3">
      <c r="B7" s="42" t="s">
        <v>19</v>
      </c>
      <c r="C7" s="45" t="s">
        <v>56</v>
      </c>
      <c r="D7" s="47">
        <v>0.53520058129710368</v>
      </c>
      <c r="E7" s="45" t="s">
        <v>57</v>
      </c>
      <c r="F7" s="47">
        <v>0.54624190183375421</v>
      </c>
      <c r="G7" s="49">
        <v>5.2254192175447134E-3</v>
      </c>
      <c r="H7" s="51" t="str">
        <f>TEXT(ROUND((F7-D7)*100,1),"+0,0;-0,0") &amp; " pp"</f>
        <v>+1,1 pp</v>
      </c>
      <c r="I7" s="3"/>
      <c r="J7" s="3"/>
      <c r="K7" s="3"/>
      <c r="L7" s="3"/>
      <c r="M7" s="5"/>
      <c r="N7" s="3"/>
    </row>
    <row r="8" spans="2:19" ht="26.25" customHeight="1" thickBot="1" x14ac:dyDescent="0.3">
      <c r="B8" s="42" t="s">
        <v>20</v>
      </c>
      <c r="C8" s="46" t="s">
        <v>58</v>
      </c>
      <c r="D8" s="48">
        <v>0.40319037480144648</v>
      </c>
      <c r="E8" s="46" t="s">
        <v>59</v>
      </c>
      <c r="F8" s="48">
        <v>0.37559363676292962</v>
      </c>
      <c r="G8" s="50">
        <v>-8.2506286672254792E-2</v>
      </c>
      <c r="H8" s="52" t="str">
        <f>TEXT(ROUND((F8-D8)*100,1),"+0,0;-0,0") &amp; " pp"</f>
        <v>-2,8 pp</v>
      </c>
      <c r="J8" s="10"/>
      <c r="M8" s="10"/>
      <c r="S8" s="12"/>
    </row>
    <row r="9" spans="2:19" ht="26.25" customHeight="1" thickBot="1" x14ac:dyDescent="0.3">
      <c r="B9" s="42" t="s">
        <v>33</v>
      </c>
      <c r="C9" s="45" t="s">
        <v>60</v>
      </c>
      <c r="D9" s="47">
        <v>6.1609043901449834E-2</v>
      </c>
      <c r="E9" s="45" t="s">
        <v>61</v>
      </c>
      <c r="F9" s="47">
        <v>7.8164461403316121E-2</v>
      </c>
      <c r="G9" s="49">
        <v>0.24956800789928413</v>
      </c>
      <c r="H9" s="51" t="str">
        <f>TEXT(ROUND((F9-D9)*100,1),"+0,0;-0,0") &amp; " pp"</f>
        <v>+1,7 pp</v>
      </c>
      <c r="J9" s="10"/>
      <c r="M9" s="10"/>
    </row>
    <row r="10" spans="2:19" ht="26.25" customHeight="1" thickBot="1" x14ac:dyDescent="0.3">
      <c r="B10" s="43" t="s">
        <v>23</v>
      </c>
      <c r="C10" s="46"/>
      <c r="D10" s="48"/>
      <c r="E10" s="46"/>
      <c r="F10" s="48"/>
      <c r="G10" s="50"/>
      <c r="H10" s="53"/>
      <c r="J10" s="10"/>
      <c r="M10" s="10"/>
    </row>
    <row r="11" spans="2:19" ht="26.25" customHeight="1" thickBot="1" x14ac:dyDescent="0.3">
      <c r="B11" s="44" t="s">
        <v>24</v>
      </c>
      <c r="C11" s="54">
        <v>3.2709999999999999</v>
      </c>
      <c r="D11" s="47">
        <v>5.5273919361925042E-3</v>
      </c>
      <c r="E11" s="54">
        <v>4.3330000000000002</v>
      </c>
      <c r="F11" s="47">
        <v>7.4341852421214447E-3</v>
      </c>
      <c r="G11" s="49">
        <v>0.32467135432589411</v>
      </c>
      <c r="H11" s="51" t="str">
        <f t="shared" ref="H11:H16" si="0">TEXT(ROUND((F11-D11)*100,1),"+0,0;-0,0") &amp; " pp"</f>
        <v>+0,2 pp</v>
      </c>
      <c r="J11" s="10"/>
      <c r="M11" s="10"/>
    </row>
    <row r="12" spans="2:19" ht="26.25" customHeight="1" thickBot="1" x14ac:dyDescent="0.3">
      <c r="B12" s="44" t="s">
        <v>25</v>
      </c>
      <c r="C12" s="55">
        <v>22.071000000000002</v>
      </c>
      <c r="D12" s="48">
        <v>3.7295954577714688E-2</v>
      </c>
      <c r="E12" s="55">
        <v>27.565999999999999</v>
      </c>
      <c r="F12" s="48">
        <v>4.7295349730976169E-2</v>
      </c>
      <c r="G12" s="50">
        <v>0.24896923564858864</v>
      </c>
      <c r="H12" s="53" t="str">
        <f t="shared" si="0"/>
        <v>+1,0 pp</v>
      </c>
      <c r="J12" s="10"/>
      <c r="M12" s="10"/>
    </row>
    <row r="13" spans="2:19" ht="26.25" customHeight="1" thickBot="1" x14ac:dyDescent="0.3">
      <c r="B13" s="44" t="s">
        <v>26</v>
      </c>
      <c r="C13" s="54">
        <v>4.1879999999999997</v>
      </c>
      <c r="D13" s="47">
        <v>7.076954273547602E-3</v>
      </c>
      <c r="E13" s="54">
        <v>7.2359999999999998</v>
      </c>
      <c r="F13" s="47">
        <v>1.2414900625892171E-2</v>
      </c>
      <c r="G13" s="49">
        <v>0.72779369627507173</v>
      </c>
      <c r="H13" s="51" t="str">
        <f t="shared" si="0"/>
        <v>+0,5 pp</v>
      </c>
    </row>
    <row r="14" spans="2:19" ht="26.25" customHeight="1" thickBot="1" x14ac:dyDescent="0.3">
      <c r="B14" s="44" t="s">
        <v>22</v>
      </c>
      <c r="C14" s="55">
        <v>6.5730000000000004</v>
      </c>
      <c r="D14" s="48">
        <v>1.1107168204400284E-2</v>
      </c>
      <c r="E14" s="55">
        <v>5.8529999999999998</v>
      </c>
      <c r="F14" s="48">
        <v>1.004206928736137E-2</v>
      </c>
      <c r="G14" s="50">
        <v>-0.10953902327704246</v>
      </c>
      <c r="H14" s="52" t="str">
        <f>TEXT(ROUND((F14-D14)*100,1),"+0,0;-0,0") &amp; " pp"</f>
        <v>-0,1 pp</v>
      </c>
    </row>
    <row r="15" spans="2:19" ht="26.25" customHeight="1" thickBot="1" x14ac:dyDescent="0.3">
      <c r="B15" s="44" t="s">
        <v>29</v>
      </c>
      <c r="C15" s="54">
        <v>0.17899999999999999</v>
      </c>
      <c r="D15" s="47">
        <v>3.0247727195917404E-4</v>
      </c>
      <c r="E15" s="54">
        <v>0.21200000000000002</v>
      </c>
      <c r="F15" s="47">
        <v>3.6373119578346328E-4</v>
      </c>
      <c r="G15" s="49">
        <v>0.18435754189944142</v>
      </c>
      <c r="H15" s="51" t="str">
        <f t="shared" si="0"/>
        <v>+0,0 pp</v>
      </c>
    </row>
    <row r="16" spans="2:19" ht="26.25" customHeight="1" thickBot="1" x14ac:dyDescent="0.3">
      <c r="B16" s="44" t="s">
        <v>34</v>
      </c>
      <c r="C16" s="55">
        <v>0.17699999999999999</v>
      </c>
      <c r="D16" s="48">
        <v>2.9909763763558139E-4</v>
      </c>
      <c r="E16" s="55">
        <v>0.35799999999999998</v>
      </c>
      <c r="F16" s="48">
        <v>6.1422532118160511E-4</v>
      </c>
      <c r="G16" s="50">
        <v>1.022598870056497</v>
      </c>
      <c r="H16" s="53" t="str">
        <f t="shared" si="0"/>
        <v>+0,0 pp</v>
      </c>
    </row>
    <row r="17" spans="2:11" ht="26.25" customHeight="1" x14ac:dyDescent="0.25"/>
    <row r="18" spans="2:11" ht="26.25" customHeight="1" x14ac:dyDescent="0.25"/>
    <row r="19" spans="2:11" ht="26.25" customHeight="1" x14ac:dyDescent="0.25"/>
    <row r="20" spans="2:11" ht="26.25" customHeight="1" x14ac:dyDescent="0.25"/>
    <row r="22" spans="2:11" x14ac:dyDescent="0.25">
      <c r="K22" s="18"/>
    </row>
    <row r="31" spans="2:11" ht="17.399999999999999" x14ac:dyDescent="0.25">
      <c r="B31" s="8"/>
      <c r="C31" s="1"/>
      <c r="D31" s="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43307086614173229" right="0.23622047244094491" top="0" bottom="1.9291338582677167" header="0" footer="0.31496062992125984"/>
  <pageSetup paperSize="9" scale="6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B6:I35"/>
  <sheetViews>
    <sheetView showGridLines="0" zoomScale="90" zoomScaleNormal="90" zoomScaleSheetLayoutView="70" workbookViewId="0"/>
  </sheetViews>
  <sheetFormatPr defaultRowHeight="13.2" x14ac:dyDescent="0.25"/>
  <cols>
    <col min="1" max="1" width="4.5546875" customWidth="1"/>
    <col min="2" max="2" width="5.33203125" customWidth="1"/>
    <col min="3" max="6" width="20.6640625" customWidth="1"/>
    <col min="7" max="7" width="3.44140625" customWidth="1"/>
    <col min="17" max="17" width="4.109375" customWidth="1"/>
    <col min="18" max="18" width="6.88671875" customWidth="1"/>
  </cols>
  <sheetData>
    <row r="6" spans="2:8" ht="33.75" customHeight="1" x14ac:dyDescent="0.25">
      <c r="B6" s="65" t="s">
        <v>35</v>
      </c>
      <c r="C6" s="65"/>
      <c r="D6" s="65"/>
      <c r="E6" s="65"/>
      <c r="F6" s="65"/>
      <c r="G6" s="19"/>
      <c r="H6" s="19"/>
    </row>
    <row r="7" spans="2:8" ht="30" customHeight="1" thickBot="1" x14ac:dyDescent="0.3">
      <c r="B7" s="25" t="s">
        <v>36</v>
      </c>
      <c r="C7" s="25" t="s">
        <v>37</v>
      </c>
      <c r="D7" s="25" t="s">
        <v>62</v>
      </c>
      <c r="E7" s="25" t="s">
        <v>63</v>
      </c>
      <c r="F7" s="25" t="s">
        <v>38</v>
      </c>
      <c r="G7" s="20"/>
    </row>
    <row r="8" spans="2:8" ht="30" customHeight="1" thickBot="1" x14ac:dyDescent="0.3">
      <c r="B8" s="25">
        <v>1</v>
      </c>
      <c r="C8" s="26" t="s">
        <v>39</v>
      </c>
      <c r="D8" s="23">
        <v>51232</v>
      </c>
      <c r="E8" s="23">
        <v>48897</v>
      </c>
      <c r="F8" s="27">
        <v>-4.5576983135540261E-2</v>
      </c>
    </row>
    <row r="9" spans="2:8" ht="30" customHeight="1" thickBot="1" x14ac:dyDescent="0.3">
      <c r="B9" s="25">
        <v>2</v>
      </c>
      <c r="C9" s="28" t="s">
        <v>40</v>
      </c>
      <c r="D9" s="24">
        <v>49251</v>
      </c>
      <c r="E9" s="24">
        <v>48045</v>
      </c>
      <c r="F9" s="29">
        <v>-2.4486812450508655E-2</v>
      </c>
    </row>
    <row r="10" spans="2:8" ht="30" customHeight="1" thickBot="1" x14ac:dyDescent="0.3">
      <c r="B10" s="25">
        <v>3</v>
      </c>
      <c r="C10" s="26" t="s">
        <v>41</v>
      </c>
      <c r="D10" s="23">
        <v>46993</v>
      </c>
      <c r="E10" s="23">
        <v>45183</v>
      </c>
      <c r="F10" s="27">
        <v>-3.8516374779222429E-2</v>
      </c>
    </row>
    <row r="11" spans="2:8" ht="30" customHeight="1" thickBot="1" x14ac:dyDescent="0.3">
      <c r="B11" s="25">
        <v>4</v>
      </c>
      <c r="C11" s="28" t="s">
        <v>42</v>
      </c>
      <c r="D11" s="24">
        <v>42779</v>
      </c>
      <c r="E11" s="24">
        <v>38743</v>
      </c>
      <c r="F11" s="29">
        <v>-9.434535636644148E-2</v>
      </c>
    </row>
    <row r="12" spans="2:8" ht="30" customHeight="1" thickBot="1" x14ac:dyDescent="0.3">
      <c r="B12" s="25">
        <v>5</v>
      </c>
      <c r="C12" s="26" t="s">
        <v>43</v>
      </c>
      <c r="D12" s="23">
        <v>33237</v>
      </c>
      <c r="E12" s="23">
        <v>32450</v>
      </c>
      <c r="F12" s="27">
        <v>-2.367843066462072E-2</v>
      </c>
    </row>
    <row r="13" spans="2:8" ht="30" customHeight="1" thickBot="1" x14ac:dyDescent="0.3">
      <c r="B13" s="25">
        <v>6</v>
      </c>
      <c r="C13" s="28" t="s">
        <v>44</v>
      </c>
      <c r="D13" s="24">
        <v>24893</v>
      </c>
      <c r="E13" s="24">
        <v>26358</v>
      </c>
      <c r="F13" s="29">
        <v>5.8851886072389892E-2</v>
      </c>
    </row>
    <row r="14" spans="2:8" ht="30" customHeight="1" thickBot="1" x14ac:dyDescent="0.3">
      <c r="B14" s="25">
        <v>7</v>
      </c>
      <c r="C14" s="26" t="s">
        <v>46</v>
      </c>
      <c r="D14" s="23">
        <v>24101</v>
      </c>
      <c r="E14" s="23">
        <v>25259</v>
      </c>
      <c r="F14" s="27">
        <v>4.8047798846520884E-2</v>
      </c>
    </row>
    <row r="15" spans="2:8" ht="30" customHeight="1" thickBot="1" x14ac:dyDescent="0.3">
      <c r="B15" s="25">
        <v>8</v>
      </c>
      <c r="C15" s="28" t="s">
        <v>47</v>
      </c>
      <c r="D15" s="24">
        <v>22237</v>
      </c>
      <c r="E15" s="24">
        <v>24244</v>
      </c>
      <c r="F15" s="29">
        <v>9.0254980438008614E-2</v>
      </c>
    </row>
    <row r="16" spans="2:8" ht="30" customHeight="1" thickBot="1" x14ac:dyDescent="0.3">
      <c r="B16" s="25">
        <v>9</v>
      </c>
      <c r="C16" s="26" t="s">
        <v>45</v>
      </c>
      <c r="D16" s="23">
        <v>24325</v>
      </c>
      <c r="E16" s="23">
        <v>22490</v>
      </c>
      <c r="F16" s="27">
        <v>-7.5436793422404946E-2</v>
      </c>
    </row>
    <row r="17" spans="2:9" ht="30" customHeight="1" thickBot="1" x14ac:dyDescent="0.3">
      <c r="B17" s="25">
        <v>10</v>
      </c>
      <c r="C17" s="28" t="s">
        <v>48</v>
      </c>
      <c r="D17" s="24">
        <v>19912</v>
      </c>
      <c r="E17" s="24">
        <v>19423</v>
      </c>
      <c r="F17" s="29">
        <v>-2.4558055443953397E-2</v>
      </c>
    </row>
    <row r="18" spans="2:9" x14ac:dyDescent="0.25">
      <c r="B18" s="30" t="s">
        <v>49</v>
      </c>
    </row>
    <row r="19" spans="2:9" x14ac:dyDescent="0.25">
      <c r="B19" s="31" t="s">
        <v>53</v>
      </c>
      <c r="I19" s="21"/>
    </row>
    <row r="20" spans="2:9" x14ac:dyDescent="0.25">
      <c r="I20" s="21"/>
    </row>
    <row r="21" spans="2:9" ht="24" customHeight="1" x14ac:dyDescent="0.25">
      <c r="I21" s="21"/>
    </row>
    <row r="22" spans="2:9" ht="24" customHeight="1" x14ac:dyDescent="0.25">
      <c r="I22" s="21"/>
    </row>
    <row r="23" spans="2:9" ht="24" customHeight="1" x14ac:dyDescent="0.25">
      <c r="I23" s="21"/>
    </row>
    <row r="24" spans="2:9" ht="24" customHeight="1" x14ac:dyDescent="0.25">
      <c r="I24" s="21"/>
    </row>
    <row r="25" spans="2:9" ht="24" customHeight="1" x14ac:dyDescent="0.25">
      <c r="I25" s="21"/>
    </row>
    <row r="26" spans="2:9" ht="24" customHeight="1" x14ac:dyDescent="0.25">
      <c r="I26" s="21"/>
    </row>
    <row r="27" spans="2:9" ht="24" customHeight="1" x14ac:dyDescent="0.25">
      <c r="I27" s="21"/>
    </row>
    <row r="28" spans="2:9" ht="24" customHeight="1" x14ac:dyDescent="0.25">
      <c r="I28" s="21"/>
    </row>
    <row r="29" spans="2:9" ht="24" customHeight="1" x14ac:dyDescent="0.25">
      <c r="I29" s="21"/>
    </row>
    <row r="30" spans="2:9" ht="24" customHeight="1" x14ac:dyDescent="0.25"/>
    <row r="31" spans="2:9" ht="24" customHeight="1" x14ac:dyDescent="0.25"/>
    <row r="32" spans="2:9" ht="24" customHeight="1" x14ac:dyDescent="0.25"/>
    <row r="33" ht="24" customHeight="1" x14ac:dyDescent="0.25"/>
    <row r="34" ht="24" customHeight="1" x14ac:dyDescent="0.25"/>
    <row r="35" ht="24" customHeight="1" x14ac:dyDescent="0.25"/>
  </sheetData>
  <mergeCells count="1">
    <mergeCell ref="B6:F6"/>
  </mergeCells>
  <conditionalFormatting sqref="F8:F17">
    <cfRule type="cellIs" dxfId="0" priority="1" operator="lessThan">
      <formula>0</formula>
    </cfRule>
  </conditionalFormatting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2025-05-08T12:59:40Z</cp:lastPrinted>
  <dcterms:created xsi:type="dcterms:W3CDTF">1997-02-26T13:46:56Z</dcterms:created>
  <dcterms:modified xsi:type="dcterms:W3CDTF">2025-09-03T12:26:13Z</dcterms:modified>
</cp:coreProperties>
</file>